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S" state="visible" r:id="rId4"/>
    <sheet sheetId="2" name="DA" state="visible" r:id="rId5"/>
    <sheet sheetId="3" name="ME" state="visible" r:id="rId6"/>
    <sheet sheetId="4" name="CE" state="visible" r:id="rId7"/>
    <sheet sheetId="5" name="EE" state="visible" r:id="rId8"/>
    <sheet sheetId="6" name="How to use" state="visible" r:id="rId9"/>
  </sheets>
  <definedNames>
    <definedName name="_xlnm.Print_Area" localSheetId="0">'CS'!$A1:$M16</definedName>
    <definedName name="_xlnm.Print_Titles" localSheetId="0">'CS'!$10:$10</definedName>
    <definedName name="_xlnm.Print_Area" localSheetId="1">'DA'!$A1:$M15</definedName>
    <definedName name="_xlnm.Print_Titles" localSheetId="1">'DA'!$10:$10</definedName>
    <definedName name="_xlnm.Print_Area" localSheetId="2">'ME'!$A1:$M16</definedName>
    <definedName name="_xlnm.Print_Titles" localSheetId="2">'ME'!$10:$10</definedName>
    <definedName name="_xlnm.Print_Area" localSheetId="3">'CE'!$A1:$M16</definedName>
    <definedName name="_xlnm.Print_Titles" localSheetId="3">'CE'!$10:$10</definedName>
    <definedName name="_xlnm.Print_Area" localSheetId="4">'EE'!$A1:$M16</definedName>
    <definedName name="_xlnm.Print_Titles" localSheetId="4">'EE'!$10:$10</definedName>
  </definedNames>
  <calcPr calcId="171027" fullCalcOnLoad="1"/>
</workbook>
</file>

<file path=xl/sharedStrings.xml><?xml version="1.0" encoding="utf-8"?>
<sst xmlns="http://schemas.openxmlformats.org/spreadsheetml/2006/main" count="171" uniqueCount="60">
  <si>
    <t>AspirantGoal study plan sheet: GATE, CS</t>
  </si>
  <si>
    <t>Free from aspirantgoal.com/guides/gate-study-plan/. Questions, marks and printed units come from the GATE 2027 information brochure, question paper pattern page and syllabus PDFs, checked on 23 October 2026. The exam body's current documents are the authority.</t>
  </si>
  <si>
    <t>Weeks until your exam</t>
  </si>
  <si>
    <t>Hours the plan needs</t>
  </si>
  <si>
    <t>Study hours a week</t>
  </si>
  <si>
    <t>Hours you can use each week</t>
  </si>
  <si>
    <t>Buffer (share of time kept free)</t>
  </si>
  <si>
    <t>Weeks the plan needs</t>
  </si>
  <si>
    <t>Rounds you plan (passes through each unit)</t>
  </si>
  <si>
    <t>Weeks to spare (negative: short)</t>
  </si>
  <si>
    <t>The weeks, hours, buffer, rounds and minutes in the yellow cells are examples. Replace them with your own.</t>
  </si>
  <si>
    <t>Subject</t>
  </si>
  <si>
    <t>Questions</t>
  </si>
  <si>
    <t>Marks</t>
  </si>
  <si>
    <t>Share of marks</t>
  </si>
  <si>
    <t>Printed units</t>
  </si>
  <si>
    <t>Share of units</t>
  </si>
  <si>
    <t>Minutes per unit (yours)</t>
  </si>
  <si>
    <t>Hours for one pass</t>
  </si>
  <si>
    <t>Hours for all rounds</t>
  </si>
  <si>
    <t>Share of your hours</t>
  </si>
  <si>
    <t>Hours share ÷ marks share</t>
  </si>
  <si>
    <t>Hours you set (no unit list)</t>
  </si>
  <si>
    <t>Note</t>
  </si>
  <si>
    <t>General Aptitude</t>
  </si>
  <si>
    <t>Engineering Mathematics</t>
  </si>
  <si>
    <t>Computer Science and Information Technology sections other than Engineering Mathematics</t>
  </si>
  <si>
    <t>Total</t>
  </si>
  <si>
    <t>Made with AspirantGoal, the all-in-one study app for exams and goals. aspirantgoal.com</t>
  </si>
  <si>
    <t>AspirantGoal study plan sheet: GATE, DA</t>
  </si>
  <si>
    <t>Data Science and Artificial Intelligence sections</t>
  </si>
  <si>
    <t>AspirantGoal study plan sheet: GATE, ME</t>
  </si>
  <si>
    <t>Mechanical Engineering sections other than Engineering Mathematics</t>
  </si>
  <si>
    <t>AspirantGoal study plan sheet: GATE, CE</t>
  </si>
  <si>
    <t>Civil Engineering sections other than Engineering Mathematics</t>
  </si>
  <si>
    <t>AspirantGoal study plan sheet: GATE, EE</t>
  </si>
  <si>
    <t>Electrical Engineering sections other than Engineering Mathematics</t>
  </si>
  <si>
    <t>AspirantGoal study plan sheet: GATE</t>
  </si>
  <si>
    <t>Free from aspirantgoal.com. No sign-up.</t>
  </si>
  <si>
    <t/>
  </si>
  <si>
    <t>Using the sheet</t>
  </si>
  <si>
    <t>1. Time yourself on three units of each subject, average the minutes, and type them in Minutes per unit (yellow cells). The minutes in the sheet are examples.</t>
  </si>
  <si>
    <t>2. Type the weeks you have, your study hours a week, the buffer you want to keep free and the rounds you plan in the yellow cells at the top.</t>
  </si>
  <si>
    <t>3. The sheet works out the hours for one pass (units × minutes per unit ÷ 60), the hours for all rounds, each subject's share of your hours, and the weeks the plan needs.</t>
  </si>
  <si>
    <t>4. Where a row has no unit list, type the hours you set for it in the last yellow column.</t>
  </si>
  <si>
    <t>5. Set the share of your hours beside the share of the marks. The next column divides one by the other: a figure above 1 means the subject takes a larger share of your hours than of the marks.</t>
  </si>
  <si>
    <t>What the numbers are</t>
  </si>
  <si>
    <t>Questions, marks and printed units come from the GATE 2027 information brochure, question paper pattern page and syllabus PDFs, checked on 23 October 2026. A printed unit is a heading the syllabus prints. Exam bodies print units at different sizes, so a unit count is not a measure of difficulty.</t>
  </si>
  <si>
    <t>IIT Madras (organising institute of GATE 2027): GATE 2027 website, Question Paper Pattern page, read 2026-10-23 (https://gate2027.iitm.ac.in/question_paper_pattern)</t>
  </si>
  <si>
    <t>IIT Madras (organising institute of GATE 2027): GATE 2027 website, Test Papers &amp; Syllabus page, read 2026-10-23 (https://gate2027.iitm.ac.in/exam_papers_and_syllabus)</t>
  </si>
  <si>
    <t>IIT Madras (organising institute of GATE 2027): GATE 2027 Information Brochure, revised version dated 17 October 2026 (https://gate2027ib.iitm.ac.in/GATE2027-IB.pdf)</t>
  </si>
  <si>
    <t>IIT Madras (organising institute of GATE 2027): GATE 2027 syllabus PDF, General Aptitude (GA), common to all papers (https://gate2027.iitm.ac.in/static/doc/GATE2027_Syllabus/GA_GATE2027_Syllabus.pdf)</t>
  </si>
  <si>
    <t>IIT Madras (organising institute of GATE 2027): GATE 2027 syllabus PDF, Civil Engineering (CE) (https://gate2027.iitm.ac.in/static/doc/GATE2027_Syllabus/CE_GATE2027_Syllabus.pdf)</t>
  </si>
  <si>
    <t>IIT Madras (organising institute of GATE 2027): GATE 2027 syllabus PDF, Computer Science and Information Technology (CS) (https://gate2027.iitm.ac.in/static/doc/GATE2027_Syllabus/CS_GATE2027_Syllabus.pdf)</t>
  </si>
  <si>
    <t>IIT Madras (organising institute of GATE 2027): GATE 2027 syllabus PDF, Data Science and Artificial Intelligence (DA) (https://gate2027.iitm.ac.in/static/doc/GATE2027_Syllabus/DA_GATE2027_Syllabus.pdf)</t>
  </si>
  <si>
    <t>IIT Madras (organising institute of GATE 2027): GATE 2027 syllabus PDF, Electrical Engineering (EE) (https://gate2027.iitm.ac.in/static/doc/GATE2027_Syllabus/EE_GATE2027_Syllabus.pdf)</t>
  </si>
  <si>
    <t>IIT Madras (organising institute of GATE 2027): GATE 2027 syllabus PDF, Mechanical Engineering (ME) (https://gate2027.iitm.ac.in/static/doc/GATE2027_Syllabus/ME_GATE2027_Syllabus.pdf)</t>
  </si>
  <si>
    <t>The GATE exam page lists each figure with the paragraph and page it comes from: https://aspirantgoal.com/exams/gate/</t>
  </si>
  <si>
    <t>This sheet does not say how many hours the exam needs, and it predicts no score, rank or result.</t>
  </si>
  <si>
    <t>AspirantGoal is an independent app and is not affiliated with or endorsed by the Indian Institute of Science and the Indian Institutes of Technology that organise GATE or any exam authority.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</si>
</sst>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0;-#,##0.0"/>
    <numFmt numFmtId="167" formatCode="0.0%"/>
  </numFmts>
  <fonts count="13" x14ac:knownFonts="1">
    <font>
      <color theme="1"/>
      <family val="2"/>
      <scheme val="minor"/>
      <sz val="11"/>
      <name val="Calibri"/>
    </font>
    <font>
      <b/>
      <color rgb="FF0B3A44"/>
      <sz val="18"/>
      <name val="Calibri"/>
    </font>
    <font>
      <color rgb="FF5B6770"/>
      <sz val="10"/>
      <name val="Calibri"/>
    </font>
    <font>
      <b/>
      <color rgb="FF0B3A44"/>
      <sz val="11"/>
      <name val="Calibri"/>
    </font>
    <font>
      <b/>
      <sz val="12"/>
      <name val="Calibri"/>
    </font>
    <font>
      <b/>
      <color rgb="FF5B6770"/>
      <sz val="10"/>
      <name val="Calibri"/>
    </font>
    <font>
      <b/>
      <color rgb="FF0B3A44"/>
      <sz val="14"/>
      <name val="Calibri"/>
    </font>
    <font>
      <i/>
      <color rgb="FF9A3412"/>
      <sz val="10"/>
      <name val="Calibri"/>
    </font>
    <font>
      <b/>
      <color rgb="FFFFFFFF"/>
      <sz val="10"/>
      <name val="Calibri"/>
    </font>
    <font>
      <sz val="11"/>
      <name val="Calibri"/>
    </font>
    <font>
      <i/>
      <color rgb="FF5B6770"/>
      <sz val="10"/>
      <name val="Calibri"/>
    </font>
    <font>
      <b/>
      <color rgb="FF0B3A44"/>
      <sz val="16"/>
      <name val="Calibri"/>
    </font>
    <font>
      <b/>
      <color rgb="FF00649E"/>
      <sz val="12"/>
      <name val="Calibri"/>
    </font>
  </fonts>
  <fills count="5">
    <fill>
      <patternFill patternType="none"/>
    </fill>
    <fill>
      <patternFill patternType="gray125"/>
    </fill>
    <fill>
      <patternFill patternType="solid">
        <fgColor rgb="FFFFF6CC"/>
      </patternFill>
    </fill>
    <fill>
      <patternFill patternType="solid">
        <fgColor rgb="FF0B3A44"/>
      </patternFill>
    </fill>
    <fill>
      <patternFill patternType="solid">
        <fgColor rgb="FFE3F4F1"/>
      </patternFill>
    </fill>
  </fills>
  <borders count="2">
    <border>
      <left/>
      <right/>
      <top/>
      <bottom/>
      <diagonal/>
    </border>
    <border>
      <left style="thin">
        <color rgb="FFB8C1C7"/>
      </left>
      <right style="thin">
        <color rgb="FFB8C1C7"/>
      </right>
      <top style="thin">
        <color rgb="FFB8C1C7"/>
      </top>
      <bottom style="thin">
        <color rgb="FFB8C1C7"/>
      </bottom>
      <diagonal/>
    </border>
  </borders>
  <cellStyleXfs count="1">
    <xf numFmtId="0" fontId="0" fillId="0" borderId="0"/>
  </cellStyleXfs>
  <cellXfs count="25">
    <xf numFmtId="0" fontId="0" fillId="0" borderId="0" xfId="0"/>
    <xf numFmtId="0" fontId="1" fillId="0" borderId="0" xfId="0" applyFont="1" applyAlignment="1">
      <alignment vertical="center" indent="5"/>
    </xf>
    <xf numFmtId="0" fontId="2" fillId="0" borderId="0" xfId="0" applyFont="1" applyAlignment="1">
      <alignment vertical="top" wrapText="1"/>
    </xf>
    <xf numFmtId="0" fontId="3" fillId="0" borderId="0" xfId="0" applyFont="1"/>
    <xf numFmtId="1" fontId="4" fillId="2" borderId="1" xfId="0" applyNumberFormat="1" applyFont="1" applyFill="1" applyBorder="1" applyAlignment="1">
      <alignment horizontal="center"/>
    </xf>
    <xf numFmtId="0" fontId="5" fillId="0" borderId="0" xfId="0" applyFont="1" applyAlignment="1">
      <alignment horizontal="right"/>
    </xf>
    <xf numFmtId="164" fontId="6" fillId="0" borderId="0" xfId="0" applyNumberFormat="1" applyFont="1" applyAlignment="1">
      <alignment horizontal="left"/>
    </xf>
    <xf numFmtId="165" fontId="4" fillId="2" borderId="1" xfId="0" applyNumberFormat="1" applyFont="1" applyFill="1" applyBorder="1" applyAlignment="1">
      <alignment horizontal="center"/>
    </xf>
    <xf numFmtId="9" fontId="4" fillId="2" borderId="1" xfId="0" applyNumberFormat="1" applyFont="1" applyFill="1" applyBorder="1" applyAlignment="1">
      <alignment horizontal="center"/>
    </xf>
    <xf numFmtId="166" fontId="6" fillId="0" borderId="0" xfId="0" applyNumberFormat="1" applyFont="1" applyAlignment="1">
      <alignment horizontal="left"/>
    </xf>
    <xf numFmtId="0" fontId="7" fillId="0" borderId="0" xfId="0" applyFont="1"/>
    <xf numFmtId="0" fontId="8" fillId="3" borderId="1" xfId="0" applyFont="1" applyFill="1" applyBorder="1" applyAlignment="1">
      <alignment vertical="center" wrapText="1"/>
    </xf>
    <xf numFmtId="0" fontId="9" fillId="0" borderId="1" xfId="0" applyFont="1" applyBorder="1" applyAlignment="1">
      <alignment vertical="top" wrapText="1"/>
    </xf>
    <xf numFmtId="0" fontId="9" fillId="0" borderId="1" xfId="0" applyFont="1" applyBorder="1" applyAlignment="1">
      <alignment vertical="top"/>
    </xf>
    <xf numFmtId="167" fontId="9" fillId="0" borderId="1" xfId="0" applyNumberFormat="1" applyFont="1" applyBorder="1" applyAlignment="1">
      <alignment vertical="top"/>
    </xf>
    <xf numFmtId="0" fontId="9" fillId="2" borderId="1" xfId="0" applyFont="1" applyFill="1" applyBorder="1" applyAlignment="1">
      <alignment vertical="top"/>
    </xf>
    <xf numFmtId="164" fontId="9" fillId="0" borderId="1" xfId="0" applyNumberFormat="1" applyFont="1" applyBorder="1" applyAlignment="1">
      <alignment vertical="top"/>
    </xf>
    <xf numFmtId="2" fontId="9" fillId="0" borderId="1" xfId="0" applyNumberFormat="1" applyFont="1" applyBorder="1" applyAlignment="1">
      <alignment vertical="top"/>
    </xf>
    <xf numFmtId="0" fontId="3" fillId="4" borderId="1" xfId="0" applyFont="1" applyFill="1" applyBorder="1"/>
    <xf numFmtId="164" fontId="3" fillId="4" borderId="1" xfId="0" applyNumberFormat="1" applyFont="1" applyFill="1" applyBorder="1"/>
    <xf numFmtId="0" fontId="10" fillId="0" borderId="0" xfId="0" applyFont="1"/>
    <xf numFmtId="0" fontId="11" fillId="0" borderId="0" xfId="0" applyFont="1" applyAlignment="1">
      <alignment vertical="top" wrapText="1"/>
    </xf>
    <xf numFmtId="0" fontId="9" fillId="0" borderId="0" xfId="0" applyFont="1" applyAlignment="1">
      <alignment vertical="top" wrapText="1"/>
    </xf>
    <xf numFmtId="0" fontId="12" fillId="0" borderId="0" xfId="0" applyFont="1" applyAlignment="1">
      <alignment vertical="top" wrapText="1"/>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55200</xdr:colOff>
      <xdr:row>0</xdr:row>
      <xdr:rowOff>50400</xdr:rowOff>
    </xdr:from>
    <xdr:ext cx="342900" cy="3429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55200</xdr:colOff>
      <xdr:row>0</xdr:row>
      <xdr:rowOff>50400</xdr:rowOff>
    </xdr:from>
    <xdr:ext cx="342900" cy="3429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55200</xdr:colOff>
      <xdr:row>0</xdr:row>
      <xdr:rowOff>50400</xdr:rowOff>
    </xdr:from>
    <xdr:ext cx="342900" cy="3429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55200</xdr:colOff>
      <xdr:row>0</xdr:row>
      <xdr:rowOff>50400</xdr:rowOff>
    </xdr:from>
    <xdr:ext cx="342900" cy="3429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55200</xdr:colOff>
      <xdr:row>0</xdr:row>
      <xdr:rowOff>50400</xdr:rowOff>
    </xdr:from>
    <xdr:ext cx="342900" cy="3429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649E"/>
    <pageSetUpPr fitToPage="1"/>
  </sheetPr>
  <dimension ref="A1:M16"/>
  <sheetViews>
    <sheetView workbookViewId="0">
      <pane ySplit="10" topLeftCell="A11" activePane="bottomLeft" state="frozen"/>
      <selection pane="bottomLeft" activeCell="G11" sqref="G11"/>
    </sheetView>
  </sheetViews>
  <sheetFormatPr defaultRowHeight="15" outlineLevelRow="0" outlineLevelCol="0" x14ac:dyDescent="55"/>
  <cols>
    <col min="1" max="1" width="46" customWidth="1"/>
    <col min="2" max="2" width="11" customWidth="1"/>
    <col min="4" max="4" width="11" customWidth="1"/>
    <col min="5" max="5" width="10" customWidth="1"/>
    <col min="6" max="6" width="11" customWidth="1"/>
    <col min="7" max="7" width="14" customWidth="1"/>
    <col min="8" max="8" width="13" customWidth="1"/>
    <col min="9" max="9" width="14" customWidth="1"/>
    <col min="10" max="10" width="12" customWidth="1"/>
    <col min="11" max="11" width="13" customWidth="1"/>
    <col min="12" max="12" width="16" customWidth="1"/>
    <col min="13" max="13" width="28" customWidth="1"/>
  </cols>
  <sheetData>
    <row r="1" ht="42" customHeight="1" spans="1:13" x14ac:dyDescent="0.25">
      <c r="A1" s="1" t="s">
        <v>0</v>
      </c>
      <c r="B1" s="1"/>
      <c r="C1" s="1"/>
      <c r="D1" s="1"/>
      <c r="E1" s="1"/>
      <c r="F1" s="1"/>
      <c r="G1" s="1"/>
      <c r="H1" s="1"/>
      <c r="I1" s="1"/>
      <c r="J1" s="1"/>
      <c r="K1" s="1"/>
      <c r="L1" s="1"/>
      <c r="M1" s="1"/>
    </row>
    <row r="2" ht="34" customHeight="1" spans="1:13" x14ac:dyDescent="0.25">
      <c r="A2" s="2" t="s">
        <v>1</v>
      </c>
      <c r="B2" s="2"/>
      <c r="C2" s="2"/>
      <c r="D2" s="2"/>
      <c r="E2" s="2"/>
      <c r="F2" s="2"/>
      <c r="G2" s="2"/>
      <c r="H2" s="2"/>
      <c r="I2" s="2"/>
      <c r="J2" s="2"/>
      <c r="K2" s="2"/>
      <c r="L2" s="2"/>
      <c r="M2" s="2"/>
    </row>
    <row r="4" spans="1:8" x14ac:dyDescent="0.25">
      <c r="A4" s="3" t="s">
        <v>2</v>
      </c>
      <c r="B4" s="4">
        <v>16</v>
      </c>
      <c r="E4" s="5" t="s">
        <v>3</v>
      </c>
      <c r="F4" s="5"/>
      <c r="G4" s="5"/>
      <c r="H4" s="6">
        <f>SUM(I11:I13)</f>
        <v>370</v>
      </c>
    </row>
    <row r="5" spans="1:8" x14ac:dyDescent="0.25">
      <c r="A5" s="3" t="s">
        <v>4</v>
      </c>
      <c r="B5" s="7">
        <v>30</v>
      </c>
      <c r="E5" s="5" t="s">
        <v>5</v>
      </c>
      <c r="F5" s="5"/>
      <c r="G5" s="5"/>
      <c r="H5" s="6">
        <f>B5*(1-B6)</f>
        <v>25.5</v>
      </c>
    </row>
    <row r="6" spans="1:8" x14ac:dyDescent="0.25">
      <c r="A6" s="3" t="s">
        <v>6</v>
      </c>
      <c r="B6" s="8">
        <v>0.15</v>
      </c>
      <c r="E6" s="5" t="s">
        <v>7</v>
      </c>
      <c r="F6" s="5"/>
      <c r="G6" s="5"/>
      <c r="H6" s="6">
        <f>IFERROR(H4/H5,0)</f>
        <v>14.509803921568627</v>
      </c>
    </row>
    <row r="7" spans="1:8" x14ac:dyDescent="0.25">
      <c r="A7" s="3" t="s">
        <v>8</v>
      </c>
      <c r="B7" s="4">
        <v>2</v>
      </c>
      <c r="E7" s="5" t="s">
        <v>9</v>
      </c>
      <c r="F7" s="5"/>
      <c r="G7" s="5"/>
      <c r="H7" s="9">
        <f>B4-H6</f>
        <v>1.4901960784313726</v>
      </c>
    </row>
    <row r="8" spans="1:13" x14ac:dyDescent="0.25">
      <c r="A8" s="10" t="s">
        <v>10</v>
      </c>
      <c r="B8" s="10"/>
      <c r="C8" s="10"/>
      <c r="D8" s="10"/>
      <c r="E8" s="10"/>
      <c r="F8" s="10"/>
      <c r="G8" s="10"/>
      <c r="H8" s="10"/>
      <c r="I8" s="10"/>
      <c r="J8" s="10"/>
      <c r="K8" s="10"/>
      <c r="L8" s="10"/>
      <c r="M8" s="10"/>
    </row>
    <row r="10" ht="44" customHeight="1" spans="1:13" x14ac:dyDescent="0.25">
      <c r="A10" s="11" t="s">
        <v>11</v>
      </c>
      <c r="B10" s="11" t="s">
        <v>12</v>
      </c>
      <c r="C10" s="11" t="s">
        <v>13</v>
      </c>
      <c r="D10" s="11" t="s">
        <v>14</v>
      </c>
      <c r="E10" s="11" t="s">
        <v>15</v>
      </c>
      <c r="F10" s="11" t="s">
        <v>16</v>
      </c>
      <c r="G10" s="11" t="s">
        <v>17</v>
      </c>
      <c r="H10" s="11" t="s">
        <v>18</v>
      </c>
      <c r="I10" s="11" t="s">
        <v>19</v>
      </c>
      <c r="J10" s="11" t="s">
        <v>20</v>
      </c>
      <c r="K10" s="11" t="s">
        <v>21</v>
      </c>
      <c r="L10" s="11" t="s">
        <v>22</v>
      </c>
      <c r="M10" s="11" t="s">
        <v>23</v>
      </c>
    </row>
    <row r="11" spans="1:13" x14ac:dyDescent="0.25">
      <c r="A11" s="12" t="s">
        <v>24</v>
      </c>
      <c r="B11" s="13">
        <v>10</v>
      </c>
      <c r="C11" s="13">
        <v>15</v>
      </c>
      <c r="D11" s="14">
        <v>0.15</v>
      </c>
      <c r="E11" s="13">
        <v>4</v>
      </c>
      <c r="F11" s="14">
        <v>0.2857142857142857</v>
      </c>
      <c r="G11" s="15">
        <v>300</v>
      </c>
      <c r="H11" s="16">
        <f>IF(E11&gt;0,E11*G11/60,0)</f>
        <v>20</v>
      </c>
      <c r="I11" s="16">
        <f>IF(E11&gt;0,H11*$B$7,N(L11))</f>
        <v>40</v>
      </c>
      <c r="J11" s="14">
        <f>IFERROR(I11/SUM($I$11:$I$13),0)</f>
        <v>0.10810810810810811</v>
      </c>
      <c r="K11" s="17">
        <f>IF(ISNUMBER(D11),IFERROR(J11/D11,0),"")</f>
        <v>0.7207207207207208</v>
      </c>
      <c r="L11" s="15"/>
      <c r="M11" s="12"/>
    </row>
    <row r="12" spans="1:13" x14ac:dyDescent="0.25">
      <c r="A12" s="12" t="s">
        <v>25</v>
      </c>
      <c r="B12" s="13"/>
      <c r="C12" s="13">
        <v>13</v>
      </c>
      <c r="D12" s="14">
        <v>0.13</v>
      </c>
      <c r="E12" s="13">
        <v>1</v>
      </c>
      <c r="F12" s="14">
        <v>0.07142857142857142</v>
      </c>
      <c r="G12" s="15">
        <v>1800</v>
      </c>
      <c r="H12" s="16">
        <f>IF(E12&gt;0,E12*G12/60,0)</f>
        <v>30</v>
      </c>
      <c r="I12" s="16">
        <f>IF(E12&gt;0,H12*$B$7,N(L12))</f>
        <v>60</v>
      </c>
      <c r="J12" s="14">
        <f>IFERROR(I12/SUM($I$11:$I$13),0)</f>
        <v>0.16216216216216217</v>
      </c>
      <c r="K12" s="17">
        <f>IF(ISNUMBER(D12),IFERROR(J12/D12,0),"")</f>
        <v>1.2474012474012475</v>
      </c>
      <c r="L12" s="15"/>
      <c r="M12" s="12"/>
    </row>
    <row r="13" spans="1:13" x14ac:dyDescent="0.25">
      <c r="A13" s="12" t="s">
        <v>26</v>
      </c>
      <c r="B13" s="13"/>
      <c r="C13" s="13">
        <v>72</v>
      </c>
      <c r="D13" s="14">
        <v>0.72</v>
      </c>
      <c r="E13" s="13">
        <v>9</v>
      </c>
      <c r="F13" s="14">
        <v>0.6428571428571429</v>
      </c>
      <c r="G13" s="15">
        <v>900</v>
      </c>
      <c r="H13" s="16">
        <f>IF(E13&gt;0,E13*G13/60,0)</f>
        <v>135</v>
      </c>
      <c r="I13" s="16">
        <f>IF(E13&gt;0,H13*$B$7,N(L13))</f>
        <v>270</v>
      </c>
      <c r="J13" s="14">
        <f>IFERROR(I13/SUM($I$11:$I$13),0)</f>
        <v>0.7297297297297297</v>
      </c>
      <c r="K13" s="17">
        <f>IF(ISNUMBER(D13),IFERROR(J13/D13,0),"")</f>
        <v>1.0135135135135136</v>
      </c>
      <c r="L13" s="15"/>
      <c r="M13" s="12"/>
    </row>
    <row r="14" spans="1:13" x14ac:dyDescent="0.25">
      <c r="A14" s="18" t="s">
        <v>27</v>
      </c>
      <c r="B14" s="18">
        <f>SUM(B11:B13)</f>
        <v>10</v>
      </c>
      <c r="C14" s="18">
        <f>SUM(C11:C13)</f>
        <v>100</v>
      </c>
      <c r="D14" s="18"/>
      <c r="E14" s="18">
        <f>SUM(E11:E13)</f>
        <v>14</v>
      </c>
      <c r="F14" s="18"/>
      <c r="G14" s="18"/>
      <c r="H14" s="19">
        <f>SUM(H11:H13)</f>
        <v>185</v>
      </c>
      <c r="I14" s="19">
        <f>SUM(I11:I13)</f>
        <v>370</v>
      </c>
      <c r="J14" s="18"/>
      <c r="K14" s="18"/>
      <c r="L14" s="18"/>
      <c r="M14" s="18"/>
    </row>
    <row r="16" spans="1:13" x14ac:dyDescent="0.25">
      <c r="A16" s="20" t="s">
        <v>28</v>
      </c>
      <c r="B16" s="20"/>
      <c r="C16" s="20"/>
      <c r="D16" s="20"/>
      <c r="E16" s="20"/>
      <c r="F16" s="20"/>
      <c r="G16" s="20"/>
      <c r="H16" s="20"/>
      <c r="I16" s="20"/>
      <c r="J16" s="20"/>
      <c r="K16" s="20"/>
      <c r="L16" s="20"/>
      <c r="M16" s="20"/>
    </row>
  </sheetData>
  <mergeCells count="8">
    <mergeCell ref="A1:M1"/>
    <mergeCell ref="A2:M2"/>
    <mergeCell ref="E4:G4"/>
    <mergeCell ref="E5:G5"/>
    <mergeCell ref="E6:G6"/>
    <mergeCell ref="E7:G7"/>
    <mergeCell ref="A8:M8"/>
    <mergeCell ref="A16:M16"/>
  </mergeCells>
  <dataValidations count="6">
    <dataValidation type="whole" operator="greaterThanOrEqual" allowBlank="1" showErrorMessage="1" errorTitle="Weeks" error="Use a whole number of weeks." sqref="B4">
      <formula1>0</formula1>
    </dataValidation>
    <dataValidation type="decimal" allowBlank="1" showErrorMessage="1" errorTitle="Hours a week" error="Use a number from 0 to 168." sqref="B5">
      <formula1>0</formula1>
      <formula2>168</formula2>
    </dataValidation>
    <dataValidation type="decimal" allowBlank="1" showErrorMessage="1" errorTitle="Buffer" error="Use a share from 0% to 90%." sqref="B6">
      <formula1>0</formula1>
      <formula2>0.9</formula2>
    </dataValidation>
    <dataValidation type="whole" allowBlank="1" showErrorMessage="1" errorTitle="Rounds" error="Use a whole number from 1 to 10." sqref="B7">
      <formula1>1</formula1>
      <formula2>10</formula2>
    </dataValidation>
    <dataValidation type="decimal" operator="greaterThanOrEqual" allowBlank="1" showErrorMessage="1" errorTitle="Minutes per unit" error="Use a number of minutes." sqref="G11:G13">
      <formula1>0</formula1>
    </dataValidation>
    <dataValidation type="decimal" operator="greaterThanOrEqual" allowBlank="1" showErrorMessage="1" errorTitle="Hours" error="Use a number of hours." sqref="L11:L13">
      <formula1>0</formula1>
    </dataValidation>
  </dataValidations>
  <pageMargins left="0.4" right="0.4" top="0.6" bottom="0.6" header="0.25" footer="0.25"/>
  <pageSetup paperSize="9" orientation="landscape" fitToWidth="1" fitToHeight="0"/>
  <headerFooter>
    <oddHeader>&amp;L&amp;"Calibri,Bold"&amp;12AspirantGoal&amp;R&amp;"Calibri,Bold"&amp;10aspirantgoal.com</oddHeader>
    <oddFooter>&amp;L&amp;"Calibri,Regular"&amp;8Made with AspirantGoal, aspirantgoal.com&amp;R&amp;"Calibri,Regular"&amp;8Page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649E"/>
    <pageSetUpPr fitToPage="1"/>
  </sheetPr>
  <dimension ref="A1:M15"/>
  <sheetViews>
    <sheetView workbookViewId="0">
      <pane ySplit="10" topLeftCell="A11" activePane="bottomLeft" state="frozen"/>
      <selection pane="bottomLeft" activeCell="G11" sqref="G11"/>
    </sheetView>
  </sheetViews>
  <sheetFormatPr defaultRowHeight="15" outlineLevelRow="0" outlineLevelCol="0" x14ac:dyDescent="55"/>
  <cols>
    <col min="1" max="1" width="46" customWidth="1"/>
    <col min="2" max="2" width="11" customWidth="1"/>
    <col min="4" max="4" width="11" customWidth="1"/>
    <col min="5" max="5" width="10" customWidth="1"/>
    <col min="6" max="6" width="11" customWidth="1"/>
    <col min="7" max="7" width="14" customWidth="1"/>
    <col min="8" max="8" width="13" customWidth="1"/>
    <col min="9" max="9" width="14" customWidth="1"/>
    <col min="10" max="10" width="12" customWidth="1"/>
    <col min="11" max="11" width="13" customWidth="1"/>
    <col min="12" max="12" width="16" customWidth="1"/>
    <col min="13" max="13" width="28" customWidth="1"/>
  </cols>
  <sheetData>
    <row r="1" ht="42" customHeight="1" spans="1:13" x14ac:dyDescent="0.25">
      <c r="A1" s="1" t="s">
        <v>29</v>
      </c>
      <c r="B1" s="1"/>
      <c r="C1" s="1"/>
      <c r="D1" s="1"/>
      <c r="E1" s="1"/>
      <c r="F1" s="1"/>
      <c r="G1" s="1"/>
      <c r="H1" s="1"/>
      <c r="I1" s="1"/>
      <c r="J1" s="1"/>
      <c r="K1" s="1"/>
      <c r="L1" s="1"/>
      <c r="M1" s="1"/>
    </row>
    <row r="2" ht="34" customHeight="1" spans="1:13" x14ac:dyDescent="0.25">
      <c r="A2" s="2" t="s">
        <v>1</v>
      </c>
      <c r="B2" s="2"/>
      <c r="C2" s="2"/>
      <c r="D2" s="2"/>
      <c r="E2" s="2"/>
      <c r="F2" s="2"/>
      <c r="G2" s="2"/>
      <c r="H2" s="2"/>
      <c r="I2" s="2"/>
      <c r="J2" s="2"/>
      <c r="K2" s="2"/>
      <c r="L2" s="2"/>
      <c r="M2" s="2"/>
    </row>
    <row r="4" spans="1:8" x14ac:dyDescent="0.25">
      <c r="A4" s="3" t="s">
        <v>2</v>
      </c>
      <c r="B4" s="4">
        <v>16</v>
      </c>
      <c r="E4" s="5" t="s">
        <v>3</v>
      </c>
      <c r="F4" s="5"/>
      <c r="G4" s="5"/>
      <c r="H4" s="6">
        <f>SUM(I11:I12)</f>
        <v>250</v>
      </c>
    </row>
    <row r="5" spans="1:8" x14ac:dyDescent="0.25">
      <c r="A5" s="3" t="s">
        <v>4</v>
      </c>
      <c r="B5" s="7">
        <v>30</v>
      </c>
      <c r="E5" s="5" t="s">
        <v>5</v>
      </c>
      <c r="F5" s="5"/>
      <c r="G5" s="5"/>
      <c r="H5" s="6">
        <f>B5*(1-B6)</f>
        <v>25.5</v>
      </c>
    </row>
    <row r="6" spans="1:8" x14ac:dyDescent="0.25">
      <c r="A6" s="3" t="s">
        <v>6</v>
      </c>
      <c r="B6" s="8">
        <v>0.15</v>
      </c>
      <c r="E6" s="5" t="s">
        <v>7</v>
      </c>
      <c r="F6" s="5"/>
      <c r="G6" s="5"/>
      <c r="H6" s="6">
        <f>IFERROR(H4/H5,0)</f>
        <v>9.803921568627452</v>
      </c>
    </row>
    <row r="7" spans="1:8" x14ac:dyDescent="0.25">
      <c r="A7" s="3" t="s">
        <v>8</v>
      </c>
      <c r="B7" s="4">
        <v>2</v>
      </c>
      <c r="E7" s="5" t="s">
        <v>9</v>
      </c>
      <c r="F7" s="5"/>
      <c r="G7" s="5"/>
      <c r="H7" s="9">
        <f>B4-H6</f>
        <v>6.196078431372548</v>
      </c>
    </row>
    <row r="8" spans="1:13" x14ac:dyDescent="0.25">
      <c r="A8" s="10" t="s">
        <v>10</v>
      </c>
      <c r="B8" s="10"/>
      <c r="C8" s="10"/>
      <c r="D8" s="10"/>
      <c r="E8" s="10"/>
      <c r="F8" s="10"/>
      <c r="G8" s="10"/>
      <c r="H8" s="10"/>
      <c r="I8" s="10"/>
      <c r="J8" s="10"/>
      <c r="K8" s="10"/>
      <c r="L8" s="10"/>
      <c r="M8" s="10"/>
    </row>
    <row r="10" ht="44" customHeight="1" spans="1:13" x14ac:dyDescent="0.25">
      <c r="A10" s="11" t="s">
        <v>11</v>
      </c>
      <c r="B10" s="11" t="s">
        <v>12</v>
      </c>
      <c r="C10" s="11" t="s">
        <v>13</v>
      </c>
      <c r="D10" s="11" t="s">
        <v>14</v>
      </c>
      <c r="E10" s="11" t="s">
        <v>15</v>
      </c>
      <c r="F10" s="11" t="s">
        <v>16</v>
      </c>
      <c r="G10" s="11" t="s">
        <v>17</v>
      </c>
      <c r="H10" s="11" t="s">
        <v>18</v>
      </c>
      <c r="I10" s="11" t="s">
        <v>19</v>
      </c>
      <c r="J10" s="11" t="s">
        <v>20</v>
      </c>
      <c r="K10" s="11" t="s">
        <v>21</v>
      </c>
      <c r="L10" s="11" t="s">
        <v>22</v>
      </c>
      <c r="M10" s="11" t="s">
        <v>23</v>
      </c>
    </row>
    <row r="11" spans="1:13" x14ac:dyDescent="0.25">
      <c r="A11" s="12" t="s">
        <v>24</v>
      </c>
      <c r="B11" s="13">
        <v>10</v>
      </c>
      <c r="C11" s="13">
        <v>15</v>
      </c>
      <c r="D11" s="14">
        <v>0.15</v>
      </c>
      <c r="E11" s="13">
        <v>4</v>
      </c>
      <c r="F11" s="14">
        <v>0.36363636363636365</v>
      </c>
      <c r="G11" s="15">
        <v>300</v>
      </c>
      <c r="H11" s="16">
        <f>IF(E11&gt;0,E11*G11/60,0)</f>
        <v>20</v>
      </c>
      <c r="I11" s="16">
        <f>IF(E11&gt;0,H11*$B$7,N(L11))</f>
        <v>40</v>
      </c>
      <c r="J11" s="14">
        <f>IFERROR(I11/SUM($I$11:$I$12),0)</f>
        <v>0.16</v>
      </c>
      <c r="K11" s="17">
        <f>IF(ISNUMBER(D11),IFERROR(J11/D11,0),"")</f>
        <v>1.0666666666666667</v>
      </c>
      <c r="L11" s="15"/>
      <c r="M11" s="12"/>
    </row>
    <row r="12" spans="1:13" x14ac:dyDescent="0.25">
      <c r="A12" s="12" t="s">
        <v>30</v>
      </c>
      <c r="B12" s="13"/>
      <c r="C12" s="13">
        <v>85</v>
      </c>
      <c r="D12" s="14">
        <v>0.85</v>
      </c>
      <c r="E12" s="13">
        <v>7</v>
      </c>
      <c r="F12" s="14">
        <v>0.6363636363636364</v>
      </c>
      <c r="G12" s="15">
        <v>900</v>
      </c>
      <c r="H12" s="16">
        <f>IF(E12&gt;0,E12*G12/60,0)</f>
        <v>105</v>
      </c>
      <c r="I12" s="16">
        <f>IF(E12&gt;0,H12*$B$7,N(L12))</f>
        <v>210</v>
      </c>
      <c r="J12" s="14">
        <f>IFERROR(I12/SUM($I$11:$I$12),0)</f>
        <v>0.84</v>
      </c>
      <c r="K12" s="17">
        <f>IF(ISNUMBER(D12),IFERROR(J12/D12,0),"")</f>
        <v>0.9882352941176471</v>
      </c>
      <c r="L12" s="15"/>
      <c r="M12" s="12"/>
    </row>
    <row r="13" spans="1:13" x14ac:dyDescent="0.25">
      <c r="A13" s="18" t="s">
        <v>27</v>
      </c>
      <c r="B13" s="18">
        <f>SUM(B11:B12)</f>
        <v>10</v>
      </c>
      <c r="C13" s="18">
        <f>SUM(C11:C12)</f>
        <v>100</v>
      </c>
      <c r="D13" s="18"/>
      <c r="E13" s="18">
        <f>SUM(E11:E12)</f>
        <v>11</v>
      </c>
      <c r="F13" s="18"/>
      <c r="G13" s="18"/>
      <c r="H13" s="19">
        <f>SUM(H11:H12)</f>
        <v>125</v>
      </c>
      <c r="I13" s="19">
        <f>SUM(I11:I12)</f>
        <v>250</v>
      </c>
      <c r="J13" s="18"/>
      <c r="K13" s="18"/>
      <c r="L13" s="18"/>
      <c r="M13" s="18"/>
    </row>
    <row r="15" spans="1:13" x14ac:dyDescent="0.25">
      <c r="A15" s="20" t="s">
        <v>28</v>
      </c>
      <c r="B15" s="20"/>
      <c r="C15" s="20"/>
      <c r="D15" s="20"/>
      <c r="E15" s="20"/>
      <c r="F15" s="20"/>
      <c r="G15" s="20"/>
      <c r="H15" s="20"/>
      <c r="I15" s="20"/>
      <c r="J15" s="20"/>
      <c r="K15" s="20"/>
      <c r="L15" s="20"/>
      <c r="M15" s="20"/>
    </row>
  </sheetData>
  <mergeCells count="8">
    <mergeCell ref="A1:M1"/>
    <mergeCell ref="A2:M2"/>
    <mergeCell ref="E4:G4"/>
    <mergeCell ref="E5:G5"/>
    <mergeCell ref="E6:G6"/>
    <mergeCell ref="E7:G7"/>
    <mergeCell ref="A8:M8"/>
    <mergeCell ref="A15:M15"/>
  </mergeCells>
  <dataValidations count="6">
    <dataValidation type="whole" operator="greaterThanOrEqual" allowBlank="1" showErrorMessage="1" errorTitle="Weeks" error="Use a whole number of weeks." sqref="B4">
      <formula1>0</formula1>
    </dataValidation>
    <dataValidation type="decimal" allowBlank="1" showErrorMessage="1" errorTitle="Hours a week" error="Use a number from 0 to 168." sqref="B5">
      <formula1>0</formula1>
      <formula2>168</formula2>
    </dataValidation>
    <dataValidation type="decimal" allowBlank="1" showErrorMessage="1" errorTitle="Buffer" error="Use a share from 0% to 90%." sqref="B6">
      <formula1>0</formula1>
      <formula2>0.9</formula2>
    </dataValidation>
    <dataValidation type="whole" allowBlank="1" showErrorMessage="1" errorTitle="Rounds" error="Use a whole number from 1 to 10." sqref="B7">
      <formula1>1</formula1>
      <formula2>10</formula2>
    </dataValidation>
    <dataValidation type="decimal" operator="greaterThanOrEqual" allowBlank="1" showErrorMessage="1" errorTitle="Minutes per unit" error="Use a number of minutes." sqref="G11:G12">
      <formula1>0</formula1>
    </dataValidation>
    <dataValidation type="decimal" operator="greaterThanOrEqual" allowBlank="1" showErrorMessage="1" errorTitle="Hours" error="Use a number of hours." sqref="L11:L12">
      <formula1>0</formula1>
    </dataValidation>
  </dataValidations>
  <pageMargins left="0.4" right="0.4" top="0.6" bottom="0.6" header="0.25" footer="0.25"/>
  <pageSetup paperSize="9" orientation="landscape" fitToWidth="1" fitToHeight="0"/>
  <headerFooter>
    <oddHeader>&amp;L&amp;"Calibri,Bold"&amp;12AspirantGoal&amp;R&amp;"Calibri,Bold"&amp;10aspirantgoal.com</oddHeader>
    <oddFooter>&amp;L&amp;"Calibri,Regular"&amp;8Made with AspirantGoal, aspirantgoal.com&amp;R&amp;"Calibri,Regular"&amp;8Page &amp;P of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649E"/>
    <pageSetUpPr fitToPage="1"/>
  </sheetPr>
  <dimension ref="A1:M16"/>
  <sheetViews>
    <sheetView workbookViewId="0">
      <pane ySplit="10" topLeftCell="A11" activePane="bottomLeft" state="frozen"/>
      <selection pane="bottomLeft" activeCell="G11" sqref="G11"/>
    </sheetView>
  </sheetViews>
  <sheetFormatPr defaultRowHeight="15" outlineLevelRow="0" outlineLevelCol="0" x14ac:dyDescent="55"/>
  <cols>
    <col min="1" max="1" width="46" customWidth="1"/>
    <col min="2" max="2" width="11" customWidth="1"/>
    <col min="4" max="4" width="11" customWidth="1"/>
    <col min="5" max="5" width="10" customWidth="1"/>
    <col min="6" max="6" width="11" customWidth="1"/>
    <col min="7" max="7" width="14" customWidth="1"/>
    <col min="8" max="8" width="13" customWidth="1"/>
    <col min="9" max="9" width="14" customWidth="1"/>
    <col min="10" max="10" width="12" customWidth="1"/>
    <col min="11" max="11" width="13" customWidth="1"/>
    <col min="12" max="12" width="16" customWidth="1"/>
    <col min="13" max="13" width="28" customWidth="1"/>
  </cols>
  <sheetData>
    <row r="1" ht="42" customHeight="1" spans="1:13" x14ac:dyDescent="0.25">
      <c r="A1" s="1" t="s">
        <v>31</v>
      </c>
      <c r="B1" s="1"/>
      <c r="C1" s="1"/>
      <c r="D1" s="1"/>
      <c r="E1" s="1"/>
      <c r="F1" s="1"/>
      <c r="G1" s="1"/>
      <c r="H1" s="1"/>
      <c r="I1" s="1"/>
      <c r="J1" s="1"/>
      <c r="K1" s="1"/>
      <c r="L1" s="1"/>
      <c r="M1" s="1"/>
    </row>
    <row r="2" ht="34" customHeight="1" spans="1:13" x14ac:dyDescent="0.25">
      <c r="A2" s="2" t="s">
        <v>1</v>
      </c>
      <c r="B2" s="2"/>
      <c r="C2" s="2"/>
      <c r="D2" s="2"/>
      <c r="E2" s="2"/>
      <c r="F2" s="2"/>
      <c r="G2" s="2"/>
      <c r="H2" s="2"/>
      <c r="I2" s="2"/>
      <c r="J2" s="2"/>
      <c r="K2" s="2"/>
      <c r="L2" s="2"/>
      <c r="M2" s="2"/>
    </row>
    <row r="4" spans="1:8" x14ac:dyDescent="0.25">
      <c r="A4" s="3" t="s">
        <v>2</v>
      </c>
      <c r="B4" s="4">
        <v>16</v>
      </c>
      <c r="E4" s="5" t="s">
        <v>3</v>
      </c>
      <c r="F4" s="5"/>
      <c r="G4" s="5"/>
      <c r="H4" s="6">
        <f>SUM(I11:I13)</f>
        <v>280</v>
      </c>
    </row>
    <row r="5" spans="1:8" x14ac:dyDescent="0.25">
      <c r="A5" s="3" t="s">
        <v>4</v>
      </c>
      <c r="B5" s="7">
        <v>30</v>
      </c>
      <c r="E5" s="5" t="s">
        <v>5</v>
      </c>
      <c r="F5" s="5"/>
      <c r="G5" s="5"/>
      <c r="H5" s="6">
        <f>B5*(1-B6)</f>
        <v>25.5</v>
      </c>
    </row>
    <row r="6" spans="1:8" x14ac:dyDescent="0.25">
      <c r="A6" s="3" t="s">
        <v>6</v>
      </c>
      <c r="B6" s="8">
        <v>0.15</v>
      </c>
      <c r="E6" s="5" t="s">
        <v>7</v>
      </c>
      <c r="F6" s="5"/>
      <c r="G6" s="5"/>
      <c r="H6" s="6">
        <f>IFERROR(H4/H5,0)</f>
        <v>10.980392156862745</v>
      </c>
    </row>
    <row r="7" spans="1:8" x14ac:dyDescent="0.25">
      <c r="A7" s="3" t="s">
        <v>8</v>
      </c>
      <c r="B7" s="4">
        <v>2</v>
      </c>
      <c r="E7" s="5" t="s">
        <v>9</v>
      </c>
      <c r="F7" s="5"/>
      <c r="G7" s="5"/>
      <c r="H7" s="9">
        <f>B4-H6</f>
        <v>5.019607843137255</v>
      </c>
    </row>
    <row r="8" spans="1:13" x14ac:dyDescent="0.25">
      <c r="A8" s="10" t="s">
        <v>10</v>
      </c>
      <c r="B8" s="10"/>
      <c r="C8" s="10"/>
      <c r="D8" s="10"/>
      <c r="E8" s="10"/>
      <c r="F8" s="10"/>
      <c r="G8" s="10"/>
      <c r="H8" s="10"/>
      <c r="I8" s="10"/>
      <c r="J8" s="10"/>
      <c r="K8" s="10"/>
      <c r="L8" s="10"/>
      <c r="M8" s="10"/>
    </row>
    <row r="10" ht="44" customHeight="1" spans="1:13" x14ac:dyDescent="0.25">
      <c r="A10" s="11" t="s">
        <v>11</v>
      </c>
      <c r="B10" s="11" t="s">
        <v>12</v>
      </c>
      <c r="C10" s="11" t="s">
        <v>13</v>
      </c>
      <c r="D10" s="11" t="s">
        <v>14</v>
      </c>
      <c r="E10" s="11" t="s">
        <v>15</v>
      </c>
      <c r="F10" s="11" t="s">
        <v>16</v>
      </c>
      <c r="G10" s="11" t="s">
        <v>17</v>
      </c>
      <c r="H10" s="11" t="s">
        <v>18</v>
      </c>
      <c r="I10" s="11" t="s">
        <v>19</v>
      </c>
      <c r="J10" s="11" t="s">
        <v>20</v>
      </c>
      <c r="K10" s="11" t="s">
        <v>21</v>
      </c>
      <c r="L10" s="11" t="s">
        <v>22</v>
      </c>
      <c r="M10" s="11" t="s">
        <v>23</v>
      </c>
    </row>
    <row r="11" spans="1:13" x14ac:dyDescent="0.25">
      <c r="A11" s="12" t="s">
        <v>24</v>
      </c>
      <c r="B11" s="13">
        <v>10</v>
      </c>
      <c r="C11" s="13">
        <v>15</v>
      </c>
      <c r="D11" s="14">
        <v>0.15</v>
      </c>
      <c r="E11" s="13">
        <v>4</v>
      </c>
      <c r="F11" s="14">
        <v>0.5</v>
      </c>
      <c r="G11" s="15">
        <v>300</v>
      </c>
      <c r="H11" s="16">
        <f>IF(E11&gt;0,E11*G11/60,0)</f>
        <v>20</v>
      </c>
      <c r="I11" s="16">
        <f>IF(E11&gt;0,H11*$B$7,N(L11))</f>
        <v>40</v>
      </c>
      <c r="J11" s="14">
        <f>IFERROR(I11/SUM($I$11:$I$13),0)</f>
        <v>0.14285714285714285</v>
      </c>
      <c r="K11" s="17">
        <f>IF(ISNUMBER(D11),IFERROR(J11/D11,0),"")</f>
        <v>0.9523809523809523</v>
      </c>
      <c r="L11" s="15"/>
      <c r="M11" s="12"/>
    </row>
    <row r="12" spans="1:13" x14ac:dyDescent="0.25">
      <c r="A12" s="12" t="s">
        <v>25</v>
      </c>
      <c r="B12" s="13"/>
      <c r="C12" s="13">
        <v>13</v>
      </c>
      <c r="D12" s="14">
        <v>0.13</v>
      </c>
      <c r="E12" s="13">
        <v>1</v>
      </c>
      <c r="F12" s="14">
        <v>0.125</v>
      </c>
      <c r="G12" s="15">
        <v>1800</v>
      </c>
      <c r="H12" s="16">
        <f>IF(E12&gt;0,E12*G12/60,0)</f>
        <v>30</v>
      </c>
      <c r="I12" s="16">
        <f>IF(E12&gt;0,H12*$B$7,N(L12))</f>
        <v>60</v>
      </c>
      <c r="J12" s="14">
        <f>IFERROR(I12/SUM($I$11:$I$13),0)</f>
        <v>0.21428571428571427</v>
      </c>
      <c r="K12" s="17">
        <f>IF(ISNUMBER(D12),IFERROR(J12/D12,0),"")</f>
        <v>1.6483516483516483</v>
      </c>
      <c r="L12" s="15"/>
      <c r="M12" s="12"/>
    </row>
    <row r="13" spans="1:13" x14ac:dyDescent="0.25">
      <c r="A13" s="12" t="s">
        <v>32</v>
      </c>
      <c r="B13" s="13"/>
      <c r="C13" s="13">
        <v>72</v>
      </c>
      <c r="D13" s="14">
        <v>0.72</v>
      </c>
      <c r="E13" s="13">
        <v>3</v>
      </c>
      <c r="F13" s="14">
        <v>0.375</v>
      </c>
      <c r="G13" s="15">
        <v>1800</v>
      </c>
      <c r="H13" s="16">
        <f>IF(E13&gt;0,E13*G13/60,0)</f>
        <v>90</v>
      </c>
      <c r="I13" s="16">
        <f>IF(E13&gt;0,H13*$B$7,N(L13))</f>
        <v>180</v>
      </c>
      <c r="J13" s="14">
        <f>IFERROR(I13/SUM($I$11:$I$13),0)</f>
        <v>0.6428571428571429</v>
      </c>
      <c r="K13" s="17">
        <f>IF(ISNUMBER(D13),IFERROR(J13/D13,0),"")</f>
        <v>0.8928571428571429</v>
      </c>
      <c r="L13" s="15"/>
      <c r="M13" s="12"/>
    </row>
    <row r="14" spans="1:13" x14ac:dyDescent="0.25">
      <c r="A14" s="18" t="s">
        <v>27</v>
      </c>
      <c r="B14" s="18">
        <f>SUM(B11:B13)</f>
        <v>10</v>
      </c>
      <c r="C14" s="18">
        <f>SUM(C11:C13)</f>
        <v>100</v>
      </c>
      <c r="D14" s="18"/>
      <c r="E14" s="18">
        <f>SUM(E11:E13)</f>
        <v>8</v>
      </c>
      <c r="F14" s="18"/>
      <c r="G14" s="18"/>
      <c r="H14" s="19">
        <f>SUM(H11:H13)</f>
        <v>140</v>
      </c>
      <c r="I14" s="19">
        <f>SUM(I11:I13)</f>
        <v>280</v>
      </c>
      <c r="J14" s="18"/>
      <c r="K14" s="18"/>
      <c r="L14" s="18"/>
      <c r="M14" s="18"/>
    </row>
    <row r="16" spans="1:13" x14ac:dyDescent="0.25">
      <c r="A16" s="20" t="s">
        <v>28</v>
      </c>
      <c r="B16" s="20"/>
      <c r="C16" s="20"/>
      <c r="D16" s="20"/>
      <c r="E16" s="20"/>
      <c r="F16" s="20"/>
      <c r="G16" s="20"/>
      <c r="H16" s="20"/>
      <c r="I16" s="20"/>
      <c r="J16" s="20"/>
      <c r="K16" s="20"/>
      <c r="L16" s="20"/>
      <c r="M16" s="20"/>
    </row>
  </sheetData>
  <mergeCells count="8">
    <mergeCell ref="A1:M1"/>
    <mergeCell ref="A2:M2"/>
    <mergeCell ref="E4:G4"/>
    <mergeCell ref="E5:G5"/>
    <mergeCell ref="E6:G6"/>
    <mergeCell ref="E7:G7"/>
    <mergeCell ref="A8:M8"/>
    <mergeCell ref="A16:M16"/>
  </mergeCells>
  <dataValidations count="6">
    <dataValidation type="whole" operator="greaterThanOrEqual" allowBlank="1" showErrorMessage="1" errorTitle="Weeks" error="Use a whole number of weeks." sqref="B4">
      <formula1>0</formula1>
    </dataValidation>
    <dataValidation type="decimal" allowBlank="1" showErrorMessage="1" errorTitle="Hours a week" error="Use a number from 0 to 168." sqref="B5">
      <formula1>0</formula1>
      <formula2>168</formula2>
    </dataValidation>
    <dataValidation type="decimal" allowBlank="1" showErrorMessage="1" errorTitle="Buffer" error="Use a share from 0% to 90%." sqref="B6">
      <formula1>0</formula1>
      <formula2>0.9</formula2>
    </dataValidation>
    <dataValidation type="whole" allowBlank="1" showErrorMessage="1" errorTitle="Rounds" error="Use a whole number from 1 to 10." sqref="B7">
      <formula1>1</formula1>
      <formula2>10</formula2>
    </dataValidation>
    <dataValidation type="decimal" operator="greaterThanOrEqual" allowBlank="1" showErrorMessage="1" errorTitle="Minutes per unit" error="Use a number of minutes." sqref="G11:G13">
      <formula1>0</formula1>
    </dataValidation>
    <dataValidation type="decimal" operator="greaterThanOrEqual" allowBlank="1" showErrorMessage="1" errorTitle="Hours" error="Use a number of hours." sqref="L11:L13">
      <formula1>0</formula1>
    </dataValidation>
  </dataValidations>
  <pageMargins left="0.4" right="0.4" top="0.6" bottom="0.6" header="0.25" footer="0.25"/>
  <pageSetup paperSize="9" orientation="landscape" fitToWidth="1" fitToHeight="0"/>
  <headerFooter>
    <oddHeader>&amp;L&amp;"Calibri,Bold"&amp;12AspirantGoal&amp;R&amp;"Calibri,Bold"&amp;10aspirantgoal.com</oddHeader>
    <oddFooter>&amp;L&amp;"Calibri,Regular"&amp;8Made with AspirantGoal, aspirantgoal.com&amp;R&amp;"Calibri,Regular"&amp;8Page &amp;P of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649E"/>
    <pageSetUpPr fitToPage="1"/>
  </sheetPr>
  <dimension ref="A1:M16"/>
  <sheetViews>
    <sheetView workbookViewId="0">
      <pane ySplit="10" topLeftCell="A11" activePane="bottomLeft" state="frozen"/>
      <selection pane="bottomLeft" activeCell="G11" sqref="G11"/>
    </sheetView>
  </sheetViews>
  <sheetFormatPr defaultRowHeight="15" outlineLevelRow="0" outlineLevelCol="0" x14ac:dyDescent="55"/>
  <cols>
    <col min="1" max="1" width="46" customWidth="1"/>
    <col min="2" max="2" width="11" customWidth="1"/>
    <col min="4" max="4" width="11" customWidth="1"/>
    <col min="5" max="5" width="10" customWidth="1"/>
    <col min="6" max="6" width="11" customWidth="1"/>
    <col min="7" max="7" width="14" customWidth="1"/>
    <col min="8" max="8" width="13" customWidth="1"/>
    <col min="9" max="9" width="14" customWidth="1"/>
    <col min="10" max="10" width="12" customWidth="1"/>
    <col min="11" max="11" width="13" customWidth="1"/>
    <col min="12" max="12" width="16" customWidth="1"/>
    <col min="13" max="13" width="28" customWidth="1"/>
  </cols>
  <sheetData>
    <row r="1" ht="42" customHeight="1" spans="1:13" x14ac:dyDescent="0.25">
      <c r="A1" s="1" t="s">
        <v>33</v>
      </c>
      <c r="B1" s="1"/>
      <c r="C1" s="1"/>
      <c r="D1" s="1"/>
      <c r="E1" s="1"/>
      <c r="F1" s="1"/>
      <c r="G1" s="1"/>
      <c r="H1" s="1"/>
      <c r="I1" s="1"/>
      <c r="J1" s="1"/>
      <c r="K1" s="1"/>
      <c r="L1" s="1"/>
      <c r="M1" s="1"/>
    </row>
    <row r="2" ht="34" customHeight="1" spans="1:13" x14ac:dyDescent="0.25">
      <c r="A2" s="2" t="s">
        <v>1</v>
      </c>
      <c r="B2" s="2"/>
      <c r="C2" s="2"/>
      <c r="D2" s="2"/>
      <c r="E2" s="2"/>
      <c r="F2" s="2"/>
      <c r="G2" s="2"/>
      <c r="H2" s="2"/>
      <c r="I2" s="2"/>
      <c r="J2" s="2"/>
      <c r="K2" s="2"/>
      <c r="L2" s="2"/>
      <c r="M2" s="2"/>
    </row>
    <row r="4" spans="1:8" x14ac:dyDescent="0.25">
      <c r="A4" s="3" t="s">
        <v>2</v>
      </c>
      <c r="B4" s="4">
        <v>16</v>
      </c>
      <c r="E4" s="5" t="s">
        <v>3</v>
      </c>
      <c r="F4" s="5"/>
      <c r="G4" s="5"/>
      <c r="H4" s="6">
        <f>SUM(I11:I13)</f>
        <v>380</v>
      </c>
    </row>
    <row r="5" spans="1:8" x14ac:dyDescent="0.25">
      <c r="A5" s="3" t="s">
        <v>4</v>
      </c>
      <c r="B5" s="7">
        <v>30</v>
      </c>
      <c r="E5" s="5" t="s">
        <v>5</v>
      </c>
      <c r="F5" s="5"/>
      <c r="G5" s="5"/>
      <c r="H5" s="6">
        <f>B5*(1-B6)</f>
        <v>25.5</v>
      </c>
    </row>
    <row r="6" spans="1:8" x14ac:dyDescent="0.25">
      <c r="A6" s="3" t="s">
        <v>6</v>
      </c>
      <c r="B6" s="8">
        <v>0.15</v>
      </c>
      <c r="E6" s="5" t="s">
        <v>7</v>
      </c>
      <c r="F6" s="5"/>
      <c r="G6" s="5"/>
      <c r="H6" s="6">
        <f>IFERROR(H4/H5,0)</f>
        <v>14.901960784313726</v>
      </c>
    </row>
    <row r="7" spans="1:8" x14ac:dyDescent="0.25">
      <c r="A7" s="3" t="s">
        <v>8</v>
      </c>
      <c r="B7" s="4">
        <v>2</v>
      </c>
      <c r="E7" s="5" t="s">
        <v>9</v>
      </c>
      <c r="F7" s="5"/>
      <c r="G7" s="5"/>
      <c r="H7" s="9">
        <f>B4-H6</f>
        <v>1.0980392156862742</v>
      </c>
    </row>
    <row r="8" spans="1:13" x14ac:dyDescent="0.25">
      <c r="A8" s="10" t="s">
        <v>10</v>
      </c>
      <c r="B8" s="10"/>
      <c r="C8" s="10"/>
      <c r="D8" s="10"/>
      <c r="E8" s="10"/>
      <c r="F8" s="10"/>
      <c r="G8" s="10"/>
      <c r="H8" s="10"/>
      <c r="I8" s="10"/>
      <c r="J8" s="10"/>
      <c r="K8" s="10"/>
      <c r="L8" s="10"/>
      <c r="M8" s="10"/>
    </row>
    <row r="10" ht="44" customHeight="1" spans="1:13" x14ac:dyDescent="0.25">
      <c r="A10" s="11" t="s">
        <v>11</v>
      </c>
      <c r="B10" s="11" t="s">
        <v>12</v>
      </c>
      <c r="C10" s="11" t="s">
        <v>13</v>
      </c>
      <c r="D10" s="11" t="s">
        <v>14</v>
      </c>
      <c r="E10" s="11" t="s">
        <v>15</v>
      </c>
      <c r="F10" s="11" t="s">
        <v>16</v>
      </c>
      <c r="G10" s="11" t="s">
        <v>17</v>
      </c>
      <c r="H10" s="11" t="s">
        <v>18</v>
      </c>
      <c r="I10" s="11" t="s">
        <v>19</v>
      </c>
      <c r="J10" s="11" t="s">
        <v>20</v>
      </c>
      <c r="K10" s="11" t="s">
        <v>21</v>
      </c>
      <c r="L10" s="11" t="s">
        <v>22</v>
      </c>
      <c r="M10" s="11" t="s">
        <v>23</v>
      </c>
    </row>
    <row r="11" spans="1:13" x14ac:dyDescent="0.25">
      <c r="A11" s="12" t="s">
        <v>24</v>
      </c>
      <c r="B11" s="13">
        <v>10</v>
      </c>
      <c r="C11" s="13">
        <v>15</v>
      </c>
      <c r="D11" s="14">
        <v>0.15</v>
      </c>
      <c r="E11" s="13">
        <v>4</v>
      </c>
      <c r="F11" s="14">
        <v>0.3333333333333333</v>
      </c>
      <c r="G11" s="15">
        <v>300</v>
      </c>
      <c r="H11" s="16">
        <f>IF(E11&gt;0,E11*G11/60,0)</f>
        <v>20</v>
      </c>
      <c r="I11" s="16">
        <f>IF(E11&gt;0,H11*$B$7,N(L11))</f>
        <v>40</v>
      </c>
      <c r="J11" s="14">
        <f>IFERROR(I11/SUM($I$11:$I$13),0)</f>
        <v>0.10526315789473684</v>
      </c>
      <c r="K11" s="17">
        <f>IF(ISNUMBER(D11),IFERROR(J11/D11,0),"")</f>
        <v>0.7017543859649122</v>
      </c>
      <c r="L11" s="15"/>
      <c r="M11" s="12"/>
    </row>
    <row r="12" spans="1:13" x14ac:dyDescent="0.25">
      <c r="A12" s="12" t="s">
        <v>25</v>
      </c>
      <c r="B12" s="13"/>
      <c r="C12" s="13">
        <v>13</v>
      </c>
      <c r="D12" s="14">
        <v>0.13</v>
      </c>
      <c r="E12" s="13">
        <v>1</v>
      </c>
      <c r="F12" s="14">
        <v>0.08333333333333333</v>
      </c>
      <c r="G12" s="15">
        <v>1800</v>
      </c>
      <c r="H12" s="16">
        <f>IF(E12&gt;0,E12*G12/60,0)</f>
        <v>30</v>
      </c>
      <c r="I12" s="16">
        <f>IF(E12&gt;0,H12*$B$7,N(L12))</f>
        <v>60</v>
      </c>
      <c r="J12" s="14">
        <f>IFERROR(I12/SUM($I$11:$I$13),0)</f>
        <v>0.15789473684210525</v>
      </c>
      <c r="K12" s="17">
        <f>IF(ISNUMBER(D12),IFERROR(J12/D12,0),"")</f>
        <v>1.214574898785425</v>
      </c>
      <c r="L12" s="15"/>
      <c r="M12" s="12"/>
    </row>
    <row r="13" spans="1:13" x14ac:dyDescent="0.25">
      <c r="A13" s="12" t="s">
        <v>34</v>
      </c>
      <c r="B13" s="13"/>
      <c r="C13" s="13">
        <v>72</v>
      </c>
      <c r="D13" s="14">
        <v>0.72</v>
      </c>
      <c r="E13" s="13">
        <v>7</v>
      </c>
      <c r="F13" s="14">
        <v>0.5833333333333334</v>
      </c>
      <c r="G13" s="15">
        <v>1200</v>
      </c>
      <c r="H13" s="16">
        <f>IF(E13&gt;0,E13*G13/60,0)</f>
        <v>140</v>
      </c>
      <c r="I13" s="16">
        <f>IF(E13&gt;0,H13*$B$7,N(L13))</f>
        <v>280</v>
      </c>
      <c r="J13" s="14">
        <f>IFERROR(I13/SUM($I$11:$I$13),0)</f>
        <v>0.7368421052631579</v>
      </c>
      <c r="K13" s="17">
        <f>IF(ISNUMBER(D13),IFERROR(J13/D13,0),"")</f>
        <v>1.023391812865497</v>
      </c>
      <c r="L13" s="15"/>
      <c r="M13" s="12"/>
    </row>
    <row r="14" spans="1:13" x14ac:dyDescent="0.25">
      <c r="A14" s="18" t="s">
        <v>27</v>
      </c>
      <c r="B14" s="18">
        <f>SUM(B11:B13)</f>
        <v>10</v>
      </c>
      <c r="C14" s="18">
        <f>SUM(C11:C13)</f>
        <v>100</v>
      </c>
      <c r="D14" s="18"/>
      <c r="E14" s="18">
        <f>SUM(E11:E13)</f>
        <v>12</v>
      </c>
      <c r="F14" s="18"/>
      <c r="G14" s="18"/>
      <c r="H14" s="19">
        <f>SUM(H11:H13)</f>
        <v>190</v>
      </c>
      <c r="I14" s="19">
        <f>SUM(I11:I13)</f>
        <v>380</v>
      </c>
      <c r="J14" s="18"/>
      <c r="K14" s="18"/>
      <c r="L14" s="18"/>
      <c r="M14" s="18"/>
    </row>
    <row r="16" spans="1:13" x14ac:dyDescent="0.25">
      <c r="A16" s="20" t="s">
        <v>28</v>
      </c>
      <c r="B16" s="20"/>
      <c r="C16" s="20"/>
      <c r="D16" s="20"/>
      <c r="E16" s="20"/>
      <c r="F16" s="20"/>
      <c r="G16" s="20"/>
      <c r="H16" s="20"/>
      <c r="I16" s="20"/>
      <c r="J16" s="20"/>
      <c r="K16" s="20"/>
      <c r="L16" s="20"/>
      <c r="M16" s="20"/>
    </row>
  </sheetData>
  <mergeCells count="8">
    <mergeCell ref="A1:M1"/>
    <mergeCell ref="A2:M2"/>
    <mergeCell ref="E4:G4"/>
    <mergeCell ref="E5:G5"/>
    <mergeCell ref="E6:G6"/>
    <mergeCell ref="E7:G7"/>
    <mergeCell ref="A8:M8"/>
    <mergeCell ref="A16:M16"/>
  </mergeCells>
  <dataValidations count="6">
    <dataValidation type="whole" operator="greaterThanOrEqual" allowBlank="1" showErrorMessage="1" errorTitle="Weeks" error="Use a whole number of weeks." sqref="B4">
      <formula1>0</formula1>
    </dataValidation>
    <dataValidation type="decimal" allowBlank="1" showErrorMessage="1" errorTitle="Hours a week" error="Use a number from 0 to 168." sqref="B5">
      <formula1>0</formula1>
      <formula2>168</formula2>
    </dataValidation>
    <dataValidation type="decimal" allowBlank="1" showErrorMessage="1" errorTitle="Buffer" error="Use a share from 0% to 90%." sqref="B6">
      <formula1>0</formula1>
      <formula2>0.9</formula2>
    </dataValidation>
    <dataValidation type="whole" allowBlank="1" showErrorMessage="1" errorTitle="Rounds" error="Use a whole number from 1 to 10." sqref="B7">
      <formula1>1</formula1>
      <formula2>10</formula2>
    </dataValidation>
    <dataValidation type="decimal" operator="greaterThanOrEqual" allowBlank="1" showErrorMessage="1" errorTitle="Minutes per unit" error="Use a number of minutes." sqref="G11:G13">
      <formula1>0</formula1>
    </dataValidation>
    <dataValidation type="decimal" operator="greaterThanOrEqual" allowBlank="1" showErrorMessage="1" errorTitle="Hours" error="Use a number of hours." sqref="L11:L13">
      <formula1>0</formula1>
    </dataValidation>
  </dataValidations>
  <pageMargins left="0.4" right="0.4" top="0.6" bottom="0.6" header="0.25" footer="0.25"/>
  <pageSetup paperSize="9" orientation="landscape" fitToWidth="1" fitToHeight="0"/>
  <headerFooter>
    <oddHeader>&amp;L&amp;"Calibri,Bold"&amp;12AspirantGoal&amp;R&amp;"Calibri,Bold"&amp;10aspirantgoal.com</oddHeader>
    <oddFooter>&amp;L&amp;"Calibri,Regular"&amp;8Made with AspirantGoal, aspirantgoal.com&amp;R&amp;"Calibri,Regular"&amp;8Page &amp;P of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649E"/>
    <pageSetUpPr fitToPage="1"/>
  </sheetPr>
  <dimension ref="A1:M16"/>
  <sheetViews>
    <sheetView workbookViewId="0">
      <pane ySplit="10" topLeftCell="A11" activePane="bottomLeft" state="frozen"/>
      <selection pane="bottomLeft" activeCell="G11" sqref="G11"/>
    </sheetView>
  </sheetViews>
  <sheetFormatPr defaultRowHeight="15" outlineLevelRow="0" outlineLevelCol="0" x14ac:dyDescent="55"/>
  <cols>
    <col min="1" max="1" width="46" customWidth="1"/>
    <col min="2" max="2" width="11" customWidth="1"/>
    <col min="4" max="4" width="11" customWidth="1"/>
    <col min="5" max="5" width="10" customWidth="1"/>
    <col min="6" max="6" width="11" customWidth="1"/>
    <col min="7" max="7" width="14" customWidth="1"/>
    <col min="8" max="8" width="13" customWidth="1"/>
    <col min="9" max="9" width="14" customWidth="1"/>
    <col min="10" max="10" width="12" customWidth="1"/>
    <col min="11" max="11" width="13" customWidth="1"/>
    <col min="12" max="12" width="16" customWidth="1"/>
    <col min="13" max="13" width="28" customWidth="1"/>
  </cols>
  <sheetData>
    <row r="1" ht="42" customHeight="1" spans="1:13" x14ac:dyDescent="0.25">
      <c r="A1" s="1" t="s">
        <v>35</v>
      </c>
      <c r="B1" s="1"/>
      <c r="C1" s="1"/>
      <c r="D1" s="1"/>
      <c r="E1" s="1"/>
      <c r="F1" s="1"/>
      <c r="G1" s="1"/>
      <c r="H1" s="1"/>
      <c r="I1" s="1"/>
      <c r="J1" s="1"/>
      <c r="K1" s="1"/>
      <c r="L1" s="1"/>
      <c r="M1" s="1"/>
    </row>
    <row r="2" ht="34" customHeight="1" spans="1:13" x14ac:dyDescent="0.25">
      <c r="A2" s="2" t="s">
        <v>1</v>
      </c>
      <c r="B2" s="2"/>
      <c r="C2" s="2"/>
      <c r="D2" s="2"/>
      <c r="E2" s="2"/>
      <c r="F2" s="2"/>
      <c r="G2" s="2"/>
      <c r="H2" s="2"/>
      <c r="I2" s="2"/>
      <c r="J2" s="2"/>
      <c r="K2" s="2"/>
      <c r="L2" s="2"/>
      <c r="M2" s="2"/>
    </row>
    <row r="4" spans="1:8" x14ac:dyDescent="0.25">
      <c r="A4" s="3" t="s">
        <v>2</v>
      </c>
      <c r="B4" s="4">
        <v>16</v>
      </c>
      <c r="E4" s="5" t="s">
        <v>3</v>
      </c>
      <c r="F4" s="5"/>
      <c r="G4" s="5"/>
      <c r="H4" s="6">
        <f>SUM(I11:I13)</f>
        <v>370</v>
      </c>
    </row>
    <row r="5" spans="1:8" x14ac:dyDescent="0.25">
      <c r="A5" s="3" t="s">
        <v>4</v>
      </c>
      <c r="B5" s="7">
        <v>30</v>
      </c>
      <c r="E5" s="5" t="s">
        <v>5</v>
      </c>
      <c r="F5" s="5"/>
      <c r="G5" s="5"/>
      <c r="H5" s="6">
        <f>B5*(1-B6)</f>
        <v>25.5</v>
      </c>
    </row>
    <row r="6" spans="1:8" x14ac:dyDescent="0.25">
      <c r="A6" s="3" t="s">
        <v>6</v>
      </c>
      <c r="B6" s="8">
        <v>0.15</v>
      </c>
      <c r="E6" s="5" t="s">
        <v>7</v>
      </c>
      <c r="F6" s="5"/>
      <c r="G6" s="5"/>
      <c r="H6" s="6">
        <f>IFERROR(H4/H5,0)</f>
        <v>14.509803921568627</v>
      </c>
    </row>
    <row r="7" spans="1:8" x14ac:dyDescent="0.25">
      <c r="A7" s="3" t="s">
        <v>8</v>
      </c>
      <c r="B7" s="4">
        <v>2</v>
      </c>
      <c r="E7" s="5" t="s">
        <v>9</v>
      </c>
      <c r="F7" s="5"/>
      <c r="G7" s="5"/>
      <c r="H7" s="9">
        <f>B4-H6</f>
        <v>1.4901960784313726</v>
      </c>
    </row>
    <row r="8" spans="1:13" x14ac:dyDescent="0.25">
      <c r="A8" s="10" t="s">
        <v>10</v>
      </c>
      <c r="B8" s="10"/>
      <c r="C8" s="10"/>
      <c r="D8" s="10"/>
      <c r="E8" s="10"/>
      <c r="F8" s="10"/>
      <c r="G8" s="10"/>
      <c r="H8" s="10"/>
      <c r="I8" s="10"/>
      <c r="J8" s="10"/>
      <c r="K8" s="10"/>
      <c r="L8" s="10"/>
      <c r="M8" s="10"/>
    </row>
    <row r="10" ht="44" customHeight="1" spans="1:13" x14ac:dyDescent="0.25">
      <c r="A10" s="11" t="s">
        <v>11</v>
      </c>
      <c r="B10" s="11" t="s">
        <v>12</v>
      </c>
      <c r="C10" s="11" t="s">
        <v>13</v>
      </c>
      <c r="D10" s="11" t="s">
        <v>14</v>
      </c>
      <c r="E10" s="11" t="s">
        <v>15</v>
      </c>
      <c r="F10" s="11" t="s">
        <v>16</v>
      </c>
      <c r="G10" s="11" t="s">
        <v>17</v>
      </c>
      <c r="H10" s="11" t="s">
        <v>18</v>
      </c>
      <c r="I10" s="11" t="s">
        <v>19</v>
      </c>
      <c r="J10" s="11" t="s">
        <v>20</v>
      </c>
      <c r="K10" s="11" t="s">
        <v>21</v>
      </c>
      <c r="L10" s="11" t="s">
        <v>22</v>
      </c>
      <c r="M10" s="11" t="s">
        <v>23</v>
      </c>
    </row>
    <row r="11" spans="1:13" x14ac:dyDescent="0.25">
      <c r="A11" s="12" t="s">
        <v>24</v>
      </c>
      <c r="B11" s="13">
        <v>10</v>
      </c>
      <c r="C11" s="13">
        <v>15</v>
      </c>
      <c r="D11" s="14">
        <v>0.15</v>
      </c>
      <c r="E11" s="13">
        <v>4</v>
      </c>
      <c r="F11" s="14">
        <v>0.2857142857142857</v>
      </c>
      <c r="G11" s="15">
        <v>300</v>
      </c>
      <c r="H11" s="16">
        <f>IF(E11&gt;0,E11*G11/60,0)</f>
        <v>20</v>
      </c>
      <c r="I11" s="16">
        <f>IF(E11&gt;0,H11*$B$7,N(L11))</f>
        <v>40</v>
      </c>
      <c r="J11" s="14">
        <f>IFERROR(I11/SUM($I$11:$I$13),0)</f>
        <v>0.10810810810810811</v>
      </c>
      <c r="K11" s="17">
        <f>IF(ISNUMBER(D11),IFERROR(J11/D11,0),"")</f>
        <v>0.7207207207207208</v>
      </c>
      <c r="L11" s="15"/>
      <c r="M11" s="12"/>
    </row>
    <row r="12" spans="1:13" x14ac:dyDescent="0.25">
      <c r="A12" s="12" t="s">
        <v>25</v>
      </c>
      <c r="B12" s="13"/>
      <c r="C12" s="13">
        <v>13</v>
      </c>
      <c r="D12" s="14">
        <v>0.13</v>
      </c>
      <c r="E12" s="13">
        <v>1</v>
      </c>
      <c r="F12" s="14">
        <v>0.07142857142857142</v>
      </c>
      <c r="G12" s="15">
        <v>1800</v>
      </c>
      <c r="H12" s="16">
        <f>IF(E12&gt;0,E12*G12/60,0)</f>
        <v>30</v>
      </c>
      <c r="I12" s="16">
        <f>IF(E12&gt;0,H12*$B$7,N(L12))</f>
        <v>60</v>
      </c>
      <c r="J12" s="14">
        <f>IFERROR(I12/SUM($I$11:$I$13),0)</f>
        <v>0.16216216216216217</v>
      </c>
      <c r="K12" s="17">
        <f>IF(ISNUMBER(D12),IFERROR(J12/D12,0),"")</f>
        <v>1.2474012474012475</v>
      </c>
      <c r="L12" s="15"/>
      <c r="M12" s="12"/>
    </row>
    <row r="13" spans="1:13" x14ac:dyDescent="0.25">
      <c r="A13" s="12" t="s">
        <v>36</v>
      </c>
      <c r="B13" s="13"/>
      <c r="C13" s="13">
        <v>72</v>
      </c>
      <c r="D13" s="14">
        <v>0.72</v>
      </c>
      <c r="E13" s="13">
        <v>9</v>
      </c>
      <c r="F13" s="14">
        <v>0.6428571428571429</v>
      </c>
      <c r="G13" s="15">
        <v>900</v>
      </c>
      <c r="H13" s="16">
        <f>IF(E13&gt;0,E13*G13/60,0)</f>
        <v>135</v>
      </c>
      <c r="I13" s="16">
        <f>IF(E13&gt;0,H13*$B$7,N(L13))</f>
        <v>270</v>
      </c>
      <c r="J13" s="14">
        <f>IFERROR(I13/SUM($I$11:$I$13),0)</f>
        <v>0.7297297297297297</v>
      </c>
      <c r="K13" s="17">
        <f>IF(ISNUMBER(D13),IFERROR(J13/D13,0),"")</f>
        <v>1.0135135135135136</v>
      </c>
      <c r="L13" s="15"/>
      <c r="M13" s="12"/>
    </row>
    <row r="14" spans="1:13" x14ac:dyDescent="0.25">
      <c r="A14" s="18" t="s">
        <v>27</v>
      </c>
      <c r="B14" s="18">
        <f>SUM(B11:B13)</f>
        <v>10</v>
      </c>
      <c r="C14" s="18">
        <f>SUM(C11:C13)</f>
        <v>100</v>
      </c>
      <c r="D14" s="18"/>
      <c r="E14" s="18">
        <f>SUM(E11:E13)</f>
        <v>14</v>
      </c>
      <c r="F14" s="18"/>
      <c r="G14" s="18"/>
      <c r="H14" s="19">
        <f>SUM(H11:H13)</f>
        <v>185</v>
      </c>
      <c r="I14" s="19">
        <f>SUM(I11:I13)</f>
        <v>370</v>
      </c>
      <c r="J14" s="18"/>
      <c r="K14" s="18"/>
      <c r="L14" s="18"/>
      <c r="M14" s="18"/>
    </row>
    <row r="16" spans="1:13" x14ac:dyDescent="0.25">
      <c r="A16" s="20" t="s">
        <v>28</v>
      </c>
      <c r="B16" s="20"/>
      <c r="C16" s="20"/>
      <c r="D16" s="20"/>
      <c r="E16" s="20"/>
      <c r="F16" s="20"/>
      <c r="G16" s="20"/>
      <c r="H16" s="20"/>
      <c r="I16" s="20"/>
      <c r="J16" s="20"/>
      <c r="K16" s="20"/>
      <c r="L16" s="20"/>
      <c r="M16" s="20"/>
    </row>
  </sheetData>
  <mergeCells count="8">
    <mergeCell ref="A1:M1"/>
    <mergeCell ref="A2:M2"/>
    <mergeCell ref="E4:G4"/>
    <mergeCell ref="E5:G5"/>
    <mergeCell ref="E6:G6"/>
    <mergeCell ref="E7:G7"/>
    <mergeCell ref="A8:M8"/>
    <mergeCell ref="A16:M16"/>
  </mergeCells>
  <dataValidations count="6">
    <dataValidation type="whole" operator="greaterThanOrEqual" allowBlank="1" showErrorMessage="1" errorTitle="Weeks" error="Use a whole number of weeks." sqref="B4">
      <formula1>0</formula1>
    </dataValidation>
    <dataValidation type="decimal" allowBlank="1" showErrorMessage="1" errorTitle="Hours a week" error="Use a number from 0 to 168." sqref="B5">
      <formula1>0</formula1>
      <formula2>168</formula2>
    </dataValidation>
    <dataValidation type="decimal" allowBlank="1" showErrorMessage="1" errorTitle="Buffer" error="Use a share from 0% to 90%." sqref="B6">
      <formula1>0</formula1>
      <formula2>0.9</formula2>
    </dataValidation>
    <dataValidation type="whole" allowBlank="1" showErrorMessage="1" errorTitle="Rounds" error="Use a whole number from 1 to 10." sqref="B7">
      <formula1>1</formula1>
      <formula2>10</formula2>
    </dataValidation>
    <dataValidation type="decimal" operator="greaterThanOrEqual" allowBlank="1" showErrorMessage="1" errorTitle="Minutes per unit" error="Use a number of minutes." sqref="G11:G13">
      <formula1>0</formula1>
    </dataValidation>
    <dataValidation type="decimal" operator="greaterThanOrEqual" allowBlank="1" showErrorMessage="1" errorTitle="Hours" error="Use a number of hours." sqref="L11:L13">
      <formula1>0</formula1>
    </dataValidation>
  </dataValidations>
  <pageMargins left="0.4" right="0.4" top="0.6" bottom="0.6" header="0.25" footer="0.25"/>
  <pageSetup paperSize="9" orientation="landscape" fitToWidth="1" fitToHeight="0"/>
  <headerFooter>
    <oddHeader>&amp;L&amp;"Calibri,Bold"&amp;12AspirantGoal&amp;R&amp;"Calibri,Bold"&amp;10aspirantgoal.com</oddHeader>
    <oddFooter>&amp;L&amp;"Calibri,Regular"&amp;8Made with AspirantGoal, aspirantgoal.com&amp;R&amp;"Calibri,Regular"&amp;8Page &amp;P of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B98"/>
  </sheetPr>
  <dimension ref="A1:A27"/>
  <sheetFormatPr defaultRowHeight="15" outlineLevelRow="0" outlineLevelCol="0" x14ac:dyDescent="55"/>
  <cols>
    <col min="1" max="1" width="120" customWidth="1"/>
  </cols>
  <sheetData>
    <row r="1" spans="1:1" x14ac:dyDescent="0.25">
      <c r="A1" s="21" t="s">
        <v>37</v>
      </c>
    </row>
    <row r="2" spans="1:1" x14ac:dyDescent="0.25">
      <c r="A2" s="22" t="s">
        <v>38</v>
      </c>
    </row>
    <row r="3" spans="1:1" x14ac:dyDescent="0.25">
      <c r="A3" s="22" t="s">
        <v>39</v>
      </c>
    </row>
    <row r="4" spans="1:1" x14ac:dyDescent="0.25">
      <c r="A4" s="23" t="s">
        <v>40</v>
      </c>
    </row>
    <row r="5" spans="1:1" x14ac:dyDescent="0.25">
      <c r="A5" s="22" t="s">
        <v>41</v>
      </c>
    </row>
    <row r="6" spans="1:1" x14ac:dyDescent="0.25">
      <c r="A6" s="22" t="s">
        <v>42</v>
      </c>
    </row>
    <row r="7" spans="1:1" x14ac:dyDescent="0.25">
      <c r="A7" s="22" t="s">
        <v>43</v>
      </c>
    </row>
    <row r="8" spans="1:1" x14ac:dyDescent="0.25">
      <c r="A8" s="22" t="s">
        <v>44</v>
      </c>
    </row>
    <row r="9" spans="1:1" x14ac:dyDescent="0.25">
      <c r="A9" s="22" t="s">
        <v>45</v>
      </c>
    </row>
    <row r="10" spans="1:1" x14ac:dyDescent="0.25">
      <c r="A10" s="22" t="s">
        <v>39</v>
      </c>
    </row>
    <row r="11" spans="1:1" x14ac:dyDescent="0.25">
      <c r="A11" s="23" t="s">
        <v>46</v>
      </c>
    </row>
    <row r="12" spans="1:1" x14ac:dyDescent="0.25">
      <c r="A12" s="22" t="s">
        <v>47</v>
      </c>
    </row>
    <row r="13" spans="1:1" x14ac:dyDescent="0.25">
      <c r="A13" s="22" t="s">
        <v>48</v>
      </c>
    </row>
    <row r="14" spans="1:1" x14ac:dyDescent="0.25">
      <c r="A14" s="22" t="s">
        <v>49</v>
      </c>
    </row>
    <row r="15" spans="1:1" x14ac:dyDescent="0.25">
      <c r="A15" s="22" t="s">
        <v>50</v>
      </c>
    </row>
    <row r="16" spans="1:1" x14ac:dyDescent="0.25">
      <c r="A16" s="22" t="s">
        <v>51</v>
      </c>
    </row>
    <row r="17" spans="1:1" x14ac:dyDescent="0.25">
      <c r="A17" s="22" t="s">
        <v>52</v>
      </c>
    </row>
    <row r="18" spans="1:1" x14ac:dyDescent="0.25">
      <c r="A18" s="22" t="s">
        <v>53</v>
      </c>
    </row>
    <row r="19" spans="1:1" x14ac:dyDescent="0.25">
      <c r="A19" s="22" t="s">
        <v>54</v>
      </c>
    </row>
    <row r="20" spans="1:1" x14ac:dyDescent="0.25">
      <c r="A20" s="22" t="s">
        <v>55</v>
      </c>
    </row>
    <row r="21" spans="1:1" x14ac:dyDescent="0.25">
      <c r="A21" s="22" t="s">
        <v>56</v>
      </c>
    </row>
    <row r="22" spans="1:1" x14ac:dyDescent="0.25">
      <c r="A22" s="22" t="s">
        <v>57</v>
      </c>
    </row>
    <row r="23" spans="1:1" x14ac:dyDescent="0.25">
      <c r="A23" s="22" t="s">
        <v>39</v>
      </c>
    </row>
    <row r="24" spans="1:1" x14ac:dyDescent="0.25">
      <c r="A24" s="22" t="s">
        <v>58</v>
      </c>
    </row>
    <row r="25" spans="1:1" x14ac:dyDescent="0.25">
      <c r="A25" s="22" t="s">
        <v>59</v>
      </c>
    </row>
    <row r="26" spans="1:1" x14ac:dyDescent="0.25">
      <c r="A26" s="22" t="s">
        <v>39</v>
      </c>
    </row>
    <row r="27" spans="1:1" x14ac:dyDescent="0.25">
      <c r="A27" s="24" t="s">
        <v>28</v>
      </c>
    </row>
  </sheetData>
  <pageMargins left="0.7" right="0.7" top="0.75" bottom="0.75" header="0.3" footer="0.3"/>
  <pageSetup orientation="portrait" horizontalDpi="4294967295" verticalDpi="4294967295" scale="100" fitToWidth="1" fitToHeight="1"/>
  <headerFooter>
    <oddFooter>&amp;L&amp;"Calibri,Regular"&amp;8Made with AspirantGoal, aspirantgoal.com&amp;R&amp;"Calibri,Regular"&amp;8Page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CS</vt:lpstr>
      <vt:lpstr>DA</vt:lpstr>
      <vt:lpstr>ME</vt:lpstr>
      <vt:lpstr>CE</vt:lpstr>
      <vt:lpstr>EE</vt:lpstr>
      <vt:lpstr>How to use</vt:lpstr>
    </vt:vector>
  </TitlesOfParts>
  <Company>Ceres Canopus Pvt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AspirantGoal</dc:creator>
  <dc:title>AspirantGoal study plan sheet: GATE</dc:title>
  <dc:subject>Study plan sheet</dc:subject>
  <dc:description>Free from https://aspirantgoal.com/guides/gate-study-plan/</dc:description>
  <cp:keywords/>
  <cp:category/>
  <cp:lastModifiedBy>Unknown</cp:lastModifiedBy>
  <dcterms:created xsi:type="dcterms:W3CDTF">2026-10-26T04:02:02Z</dcterms:created>
  <dcterms:modified xsi:type="dcterms:W3CDTF">2026-10-26T04:02:02Z</dcterms:modified>
</cp:coreProperties>
</file>